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tabRatio="782" activeTab="0"/>
  </bookViews>
  <sheets>
    <sheet name="Ingresos y ventas" sheetId="1" r:id="rId1"/>
    <sheet name="Compras y Gastos" sheetId="2" r:id="rId2"/>
    <sheet name="Seg. Autonomo" sheetId="3" r:id="rId3"/>
    <sheet name="Bienes de Inversión" sheetId="4" r:id="rId4"/>
    <sheet name="Provisión de fondos" sheetId="5" r:id="rId5"/>
  </sheets>
  <definedNames/>
  <calcPr fullCalcOnLoad="1"/>
</workbook>
</file>

<file path=xl/comments3.xml><?xml version="1.0" encoding="utf-8"?>
<comments xmlns="http://schemas.openxmlformats.org/spreadsheetml/2006/main">
  <authors>
    <author>alcorrea</author>
  </authors>
  <commentList>
    <comment ref="D5" authorId="0">
      <text>
        <r>
          <rPr>
            <b/>
            <sz val="9"/>
            <rFont val="Tahoma"/>
            <family val="2"/>
          </rPr>
          <t>Si se desea puede incluirse el gasto de la seguridad social del autónomo en la hoja de Compras y Gastos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alcorrea</author>
  </authors>
  <commentList>
    <comment ref="J3" authorId="0">
      <text>
        <r>
          <rPr>
            <b/>
            <sz val="9"/>
            <rFont val="Tahoma"/>
            <family val="2"/>
          </rPr>
          <t xml:space="preserve">Días de funcionamiento hasta el 27 de diciembre
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Cantidad que se puede imputar de amortización del bien hasta el 27 de diciembre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<sst xmlns="http://schemas.openxmlformats.org/spreadsheetml/2006/main" count="194" uniqueCount="157">
  <si>
    <t>Fecha</t>
  </si>
  <si>
    <t>Nº factura</t>
  </si>
  <si>
    <t>Cliente</t>
  </si>
  <si>
    <t>FACTURAS EMITIDAS</t>
  </si>
  <si>
    <t>NIF/CIF</t>
  </si>
  <si>
    <t>Importe bruto</t>
  </si>
  <si>
    <t>Retención</t>
  </si>
  <si>
    <t>Importe neto</t>
  </si>
  <si>
    <t>FACTURAS RECIBIDAS</t>
  </si>
  <si>
    <t>Proveedor</t>
  </si>
  <si>
    <t>Nº Documento</t>
  </si>
  <si>
    <t>TOTAL</t>
  </si>
  <si>
    <t>Retenciones</t>
  </si>
  <si>
    <t>Importe Neto</t>
  </si>
  <si>
    <t>Enero</t>
  </si>
  <si>
    <t>Febrero</t>
  </si>
  <si>
    <t>Marzo</t>
  </si>
  <si>
    <t>OTROS INGRESOS</t>
  </si>
  <si>
    <t>126-10</t>
  </si>
  <si>
    <t>125-10</t>
  </si>
  <si>
    <t>124-10</t>
  </si>
  <si>
    <t>123-10</t>
  </si>
  <si>
    <t>122/2-10</t>
  </si>
  <si>
    <t>030/10</t>
  </si>
  <si>
    <t>021/10</t>
  </si>
  <si>
    <t>007/10</t>
  </si>
  <si>
    <t>e5-DE-2010-00000464904</t>
  </si>
  <si>
    <t>v4001n00116006</t>
  </si>
  <si>
    <t>v4001n00350170</t>
  </si>
  <si>
    <t>201d00017758</t>
  </si>
  <si>
    <t>201d00030196</t>
  </si>
  <si>
    <t>t40fv0009900</t>
  </si>
  <si>
    <t>v4001n00682757</t>
  </si>
  <si>
    <t>T001/58239</t>
  </si>
  <si>
    <t>127-10</t>
  </si>
  <si>
    <t>128-10</t>
  </si>
  <si>
    <t>129-10</t>
  </si>
  <si>
    <t>130-10</t>
  </si>
  <si>
    <t>131-10</t>
  </si>
  <si>
    <t>132-10</t>
  </si>
  <si>
    <t>133-10</t>
  </si>
  <si>
    <t>134-10</t>
  </si>
  <si>
    <t>135-10</t>
  </si>
  <si>
    <t>Abril</t>
  </si>
  <si>
    <t>Mayo</t>
  </si>
  <si>
    <t>Junio</t>
  </si>
  <si>
    <t>138-10</t>
  </si>
  <si>
    <t>137-10</t>
  </si>
  <si>
    <t>136-10</t>
  </si>
  <si>
    <t>Julio</t>
  </si>
  <si>
    <t>Agosto</t>
  </si>
  <si>
    <t>Septiembre</t>
  </si>
  <si>
    <t>XX/2010</t>
  </si>
  <si>
    <t>Sagrera Canarias, SA</t>
  </si>
  <si>
    <t>A35022987</t>
  </si>
  <si>
    <t>Octubre</t>
  </si>
  <si>
    <t>Noviembre</t>
  </si>
  <si>
    <t>Diciembre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</si>
  <si>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</si>
  <si>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</si>
  <si>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</si>
  <si>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</si>
  <si>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</si>
  <si>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</si>
  <si>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</si>
  <si>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</si>
  <si>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</si>
  <si>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</si>
  <si>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</si>
  <si>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</si>
  <si>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</si>
  <si>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</si>
  <si>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</si>
  <si>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</si>
  <si>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</si>
  <si>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Proveedor 1</t>
  </si>
  <si>
    <t>Proveedor 2</t>
  </si>
  <si>
    <t>Proveedor 3</t>
  </si>
  <si>
    <t>Proveedor 4</t>
  </si>
  <si>
    <t>Proveedor 5</t>
  </si>
  <si>
    <t>Proveedor 6</t>
  </si>
  <si>
    <t>Proveedor 7</t>
  </si>
  <si>
    <t>Proveedor 8</t>
  </si>
  <si>
    <t>Proveedor 9</t>
  </si>
  <si>
    <t>Proveedor 10</t>
  </si>
  <si>
    <t>Proveedor 11</t>
  </si>
  <si>
    <t>Proveedor 12</t>
  </si>
  <si>
    <t>Proveedor 13</t>
  </si>
  <si>
    <t>Proveedor 14</t>
  </si>
  <si>
    <t>Proveedor 15</t>
  </si>
  <si>
    <t>Proveedor 16</t>
  </si>
  <si>
    <t>Proveedor 17</t>
  </si>
  <si>
    <t>Proveedor 18</t>
  </si>
  <si>
    <t>Proveedor 19</t>
  </si>
  <si>
    <t>Proveedor 20</t>
  </si>
  <si>
    <t>Proveedor 21</t>
  </si>
  <si>
    <t>Proveedor 22</t>
  </si>
  <si>
    <t>Proveedor 23</t>
  </si>
  <si>
    <t>Euros</t>
  </si>
  <si>
    <t>LISTADO BIENES INVERSIÓN</t>
  </si>
  <si>
    <t>Nº</t>
  </si>
  <si>
    <t>FECHA</t>
  </si>
  <si>
    <t>PROVEEDOR</t>
  </si>
  <si>
    <t>CIF</t>
  </si>
  <si>
    <t>ELEMENTO</t>
  </si>
  <si>
    <t>BASE IMPONIBLE</t>
  </si>
  <si>
    <t>TIPO IGIC</t>
  </si>
  <si>
    <t>IGIC</t>
  </si>
  <si>
    <t>% Amortiz.</t>
  </si>
  <si>
    <t>Días Funcion.</t>
  </si>
  <si>
    <t>Makro Autoservicio Mayorista, SA</t>
  </si>
  <si>
    <t>A28647451</t>
  </si>
  <si>
    <t>Soldador Inverter 5-80 amp</t>
  </si>
  <si>
    <t>Sargento120*400 mm</t>
  </si>
  <si>
    <t>Taladro Percutor F´-L 1050w</t>
  </si>
  <si>
    <t>Ordenador</t>
  </si>
  <si>
    <t>Compresor</t>
  </si>
  <si>
    <t>Kit Accesorios compresor</t>
  </si>
  <si>
    <t>Manguera + Lanza Riego</t>
  </si>
  <si>
    <t>Cabezal de corte</t>
  </si>
  <si>
    <t>Ferretería Elisa Martín Aguiar</t>
  </si>
  <si>
    <t>42931976S</t>
  </si>
  <si>
    <t>Soplete gas</t>
  </si>
  <si>
    <t>Sierra circular</t>
  </si>
  <si>
    <t>Broca 1203 sdsmax</t>
  </si>
  <si>
    <t>Martillo Demoledor</t>
  </si>
  <si>
    <t>Las Chafiras, SA</t>
  </si>
  <si>
    <t>A38033312</t>
  </si>
  <si>
    <t>Cortadora Speed</t>
  </si>
  <si>
    <t>AL, SLU</t>
  </si>
  <si>
    <t>B38000000</t>
  </si>
  <si>
    <t>Igic</t>
  </si>
  <si>
    <t>004</t>
  </si>
  <si>
    <t>005</t>
  </si>
  <si>
    <t>006</t>
  </si>
  <si>
    <t>007</t>
  </si>
  <si>
    <t>008</t>
  </si>
  <si>
    <t>009</t>
  </si>
  <si>
    <t xml:space="preserve">Amortización </t>
  </si>
  <si>
    <t>Cliente 18</t>
  </si>
  <si>
    <t>……</t>
  </si>
  <si>
    <t xml:space="preserve">NOTA: Este fichero tiene una finalidad únicamente orientativa. Se trata de un ejemplo de libro ingresos y ventas. </t>
  </si>
  <si>
    <t xml:space="preserve">NOTA: Este fichero tiene una finalidad únicamente orientativa. Se trata de un ejemplo de compras y gastos. </t>
  </si>
  <si>
    <t>NOTA: Este fichero tiene una finalidad únicamente orientativa.  Se trata de un ejemplo de pago mensual seguro autónomo</t>
  </si>
  <si>
    <t>NOTA: Este fichero tiene una finalidad únicamente orientativa. Se trata de un ejemplo de listado de bienes de inversión. Se contemplan coeficientes de amortización</t>
  </si>
  <si>
    <t>NOTA: Este fichero tiene una finalidad únicamente orientativa. Se trata de un ejemplo de libro de provisión de fondos</t>
  </si>
  <si>
    <t>PROVISIÓN DE FONDOS</t>
  </si>
  <si>
    <t>Nº RECIBO</t>
  </si>
  <si>
    <t>Base Imponible</t>
  </si>
  <si>
    <t>226-10</t>
  </si>
  <si>
    <t>225-10</t>
  </si>
  <si>
    <t>224-10</t>
  </si>
  <si>
    <t>223-10</t>
  </si>
  <si>
    <t>222-10</t>
  </si>
  <si>
    <t>227-10</t>
  </si>
  <si>
    <t>221-10</t>
  </si>
  <si>
    <t>228-10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</si>
</sst>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/>
    </xf>
    <xf numFmtId="4" fontId="6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" fontId="6" fillId="3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50" fillId="38" borderId="0" xfId="0" applyFont="1" applyFill="1" applyAlignment="1">
      <alignment horizontal="center" wrapText="1"/>
    </xf>
    <xf numFmtId="0" fontId="9" fillId="37" borderId="10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7">
      <selection activeCell="C33" sqref="C33"/>
    </sheetView>
  </sheetViews>
  <sheetFormatPr defaultColWidth="11.421875" defaultRowHeight="12.75"/>
  <cols>
    <col min="4" max="4" width="26.7109375" style="0" customWidth="1"/>
  </cols>
  <sheetData>
    <row r="1" spans="1:9" ht="33.75" customHeight="1">
      <c r="A1" s="47" t="s">
        <v>141</v>
      </c>
      <c r="B1" s="47"/>
      <c r="C1" s="47"/>
      <c r="D1" s="47"/>
      <c r="E1" s="47"/>
      <c r="F1" s="47"/>
      <c r="G1" s="47"/>
      <c r="H1" s="47"/>
      <c r="I1" s="47"/>
    </row>
    <row r="2" spans="1:9" s="6" customFormat="1" ht="20.25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9" ht="12.75">
      <c r="A3" s="8" t="s">
        <v>10</v>
      </c>
      <c r="B3" s="9" t="s">
        <v>0</v>
      </c>
      <c r="C3" s="9" t="s">
        <v>1</v>
      </c>
      <c r="D3" s="9" t="s">
        <v>2</v>
      </c>
      <c r="E3" s="9" t="s">
        <v>4</v>
      </c>
      <c r="F3" s="9" t="s">
        <v>5</v>
      </c>
      <c r="G3" s="9" t="s">
        <v>6</v>
      </c>
      <c r="H3" s="40" t="s">
        <v>107</v>
      </c>
      <c r="I3" s="9" t="s">
        <v>7</v>
      </c>
    </row>
    <row r="4" spans="1:9" ht="14.25" customHeight="1">
      <c r="A4" s="4">
        <v>1</v>
      </c>
      <c r="B4" s="1">
        <v>40255</v>
      </c>
      <c r="C4" s="3" t="s">
        <v>18</v>
      </c>
      <c r="D4" s="25" t="s">
        <v>58</v>
      </c>
      <c r="F4">
        <v>250</v>
      </c>
      <c r="H4">
        <f>F4*0.05</f>
        <v>12.5</v>
      </c>
      <c r="I4">
        <f>F4-G4+H4</f>
        <v>262.5</v>
      </c>
    </row>
    <row r="5" spans="1:9" ht="14.25" customHeight="1">
      <c r="A5" s="4">
        <v>2</v>
      </c>
      <c r="B5" s="1">
        <v>40220</v>
      </c>
      <c r="C5" s="3" t="s">
        <v>19</v>
      </c>
      <c r="D5" s="25" t="s">
        <v>59</v>
      </c>
      <c r="E5" s="3"/>
      <c r="F5">
        <v>450</v>
      </c>
      <c r="H5">
        <f aca="true" t="shared" si="0" ref="H5:H21">F5*0.05</f>
        <v>22.5</v>
      </c>
      <c r="I5">
        <f aca="true" t="shared" si="1" ref="I5:I21">F5-G5+H5</f>
        <v>472.5</v>
      </c>
    </row>
    <row r="6" spans="1:9" ht="14.25" customHeight="1">
      <c r="A6" s="4">
        <v>3</v>
      </c>
      <c r="B6" s="1">
        <v>40212</v>
      </c>
      <c r="C6" s="3" t="s">
        <v>20</v>
      </c>
      <c r="D6" s="25" t="s">
        <v>60</v>
      </c>
      <c r="F6">
        <v>300</v>
      </c>
      <c r="H6">
        <f t="shared" si="0"/>
        <v>15</v>
      </c>
      <c r="I6">
        <f t="shared" si="1"/>
        <v>315</v>
      </c>
    </row>
    <row r="7" spans="1:9" ht="14.25" customHeight="1">
      <c r="A7" s="4">
        <v>4</v>
      </c>
      <c r="B7" s="1">
        <v>40200</v>
      </c>
      <c r="C7" s="3" t="s">
        <v>21</v>
      </c>
      <c r="D7" s="25" t="s">
        <v>61</v>
      </c>
      <c r="F7">
        <v>300</v>
      </c>
      <c r="H7">
        <f t="shared" si="0"/>
        <v>15</v>
      </c>
      <c r="I7">
        <f t="shared" si="1"/>
        <v>315</v>
      </c>
    </row>
    <row r="8" spans="1:9" ht="14.25" customHeight="1">
      <c r="A8" s="4">
        <v>5</v>
      </c>
      <c r="B8" s="1">
        <v>40190</v>
      </c>
      <c r="C8" s="3" t="s">
        <v>22</v>
      </c>
      <c r="D8" s="25" t="s">
        <v>62</v>
      </c>
      <c r="F8">
        <v>250</v>
      </c>
      <c r="H8">
        <f t="shared" si="0"/>
        <v>12.5</v>
      </c>
      <c r="I8">
        <f t="shared" si="1"/>
        <v>262.5</v>
      </c>
    </row>
    <row r="9" spans="1:9" ht="14.25" customHeight="1">
      <c r="A9" s="4">
        <v>36</v>
      </c>
      <c r="B9" s="1">
        <v>40269</v>
      </c>
      <c r="C9" s="3" t="s">
        <v>34</v>
      </c>
      <c r="D9" s="25" t="s">
        <v>63</v>
      </c>
      <c r="F9">
        <v>3575</v>
      </c>
      <c r="H9">
        <f t="shared" si="0"/>
        <v>178.75</v>
      </c>
      <c r="I9">
        <f t="shared" si="1"/>
        <v>3753.75</v>
      </c>
    </row>
    <row r="10" spans="1:9" ht="14.25" customHeight="1">
      <c r="A10" s="4">
        <v>37</v>
      </c>
      <c r="B10" s="1">
        <v>40271</v>
      </c>
      <c r="C10" s="3" t="s">
        <v>35</v>
      </c>
      <c r="D10" s="25" t="s">
        <v>64</v>
      </c>
      <c r="F10">
        <v>150</v>
      </c>
      <c r="H10">
        <f t="shared" si="0"/>
        <v>7.5</v>
      </c>
      <c r="I10">
        <f t="shared" si="1"/>
        <v>157.5</v>
      </c>
    </row>
    <row r="11" spans="1:9" ht="14.25" customHeight="1">
      <c r="A11" s="4">
        <v>38</v>
      </c>
      <c r="B11" s="1">
        <v>40290</v>
      </c>
      <c r="C11" s="3" t="s">
        <v>36</v>
      </c>
      <c r="D11" s="25" t="s">
        <v>65</v>
      </c>
      <c r="F11">
        <v>150</v>
      </c>
      <c r="H11">
        <f t="shared" si="0"/>
        <v>7.5</v>
      </c>
      <c r="I11">
        <f t="shared" si="1"/>
        <v>157.5</v>
      </c>
    </row>
    <row r="12" spans="1:9" ht="14.25" customHeight="1">
      <c r="A12" s="4">
        <v>39</v>
      </c>
      <c r="B12" s="1">
        <v>40290</v>
      </c>
      <c r="C12" s="3" t="s">
        <v>37</v>
      </c>
      <c r="D12" s="25" t="s">
        <v>66</v>
      </c>
      <c r="F12">
        <v>150</v>
      </c>
      <c r="H12">
        <f t="shared" si="0"/>
        <v>7.5</v>
      </c>
      <c r="I12">
        <f t="shared" si="1"/>
        <v>157.5</v>
      </c>
    </row>
    <row r="13" spans="1:9" ht="14.25" customHeight="1">
      <c r="A13" s="4">
        <v>40</v>
      </c>
      <c r="B13" s="1">
        <v>40294</v>
      </c>
      <c r="C13" s="3" t="s">
        <v>38</v>
      </c>
      <c r="D13" s="25" t="s">
        <v>67</v>
      </c>
      <c r="F13">
        <v>150</v>
      </c>
      <c r="H13">
        <f t="shared" si="0"/>
        <v>7.5</v>
      </c>
      <c r="I13">
        <f t="shared" si="1"/>
        <v>157.5</v>
      </c>
    </row>
    <row r="14" spans="1:9" ht="14.25" customHeight="1">
      <c r="A14" s="4">
        <v>41</v>
      </c>
      <c r="B14" s="1">
        <v>40324</v>
      </c>
      <c r="C14" s="3" t="s">
        <v>39</v>
      </c>
      <c r="D14" s="25" t="s">
        <v>68</v>
      </c>
      <c r="F14">
        <v>150</v>
      </c>
      <c r="H14">
        <f t="shared" si="0"/>
        <v>7.5</v>
      </c>
      <c r="I14">
        <f t="shared" si="1"/>
        <v>157.5</v>
      </c>
    </row>
    <row r="15" spans="1:9" ht="14.25" customHeight="1">
      <c r="A15" s="4">
        <v>42</v>
      </c>
      <c r="B15" s="1">
        <v>40324</v>
      </c>
      <c r="C15" s="3" t="s">
        <v>40</v>
      </c>
      <c r="D15" s="25" t="s">
        <v>69</v>
      </c>
      <c r="F15">
        <v>150</v>
      </c>
      <c r="H15">
        <f t="shared" si="0"/>
        <v>7.5</v>
      </c>
      <c r="I15">
        <f t="shared" si="1"/>
        <v>157.5</v>
      </c>
    </row>
    <row r="16" spans="1:9" ht="14.25" customHeight="1">
      <c r="A16" s="4">
        <v>43</v>
      </c>
      <c r="B16" s="1">
        <v>40327</v>
      </c>
      <c r="C16" s="3" t="s">
        <v>41</v>
      </c>
      <c r="D16" s="25" t="s">
        <v>70</v>
      </c>
      <c r="F16">
        <v>150</v>
      </c>
      <c r="H16">
        <f t="shared" si="0"/>
        <v>7.5</v>
      </c>
      <c r="I16">
        <f t="shared" si="1"/>
        <v>157.5</v>
      </c>
    </row>
    <row r="17" spans="1:9" ht="14.25" customHeight="1">
      <c r="A17" s="4">
        <v>44</v>
      </c>
      <c r="B17" s="1">
        <v>40318</v>
      </c>
      <c r="C17" s="3" t="s">
        <v>42</v>
      </c>
      <c r="D17" s="25" t="s">
        <v>71</v>
      </c>
      <c r="F17">
        <v>150</v>
      </c>
      <c r="H17">
        <f t="shared" si="0"/>
        <v>7.5</v>
      </c>
      <c r="I17">
        <f t="shared" si="1"/>
        <v>157.5</v>
      </c>
    </row>
    <row r="18" spans="1:9" ht="14.25" customHeight="1">
      <c r="A18" s="4">
        <v>73</v>
      </c>
      <c r="B18" s="1">
        <v>40418</v>
      </c>
      <c r="C18" s="25" t="s">
        <v>46</v>
      </c>
      <c r="D18" s="25" t="s">
        <v>72</v>
      </c>
      <c r="F18">
        <v>150</v>
      </c>
      <c r="H18">
        <f t="shared" si="0"/>
        <v>7.5</v>
      </c>
      <c r="I18">
        <f t="shared" si="1"/>
        <v>157.5</v>
      </c>
    </row>
    <row r="19" spans="1:9" ht="14.25" customHeight="1">
      <c r="A19" s="4">
        <v>74</v>
      </c>
      <c r="B19" s="1">
        <v>40405</v>
      </c>
      <c r="C19" s="25" t="s">
        <v>47</v>
      </c>
      <c r="D19" s="25" t="s">
        <v>73</v>
      </c>
      <c r="F19">
        <v>150</v>
      </c>
      <c r="H19">
        <f t="shared" si="0"/>
        <v>7.5</v>
      </c>
      <c r="I19">
        <f t="shared" si="1"/>
        <v>157.5</v>
      </c>
    </row>
    <row r="20" spans="1:9" ht="14.25" customHeight="1">
      <c r="A20" s="4">
        <v>75</v>
      </c>
      <c r="B20" s="1">
        <v>40405</v>
      </c>
      <c r="C20" s="25" t="s">
        <v>48</v>
      </c>
      <c r="D20" s="25" t="s">
        <v>74</v>
      </c>
      <c r="F20">
        <v>150</v>
      </c>
      <c r="H20">
        <f t="shared" si="0"/>
        <v>7.5</v>
      </c>
      <c r="I20">
        <f t="shared" si="1"/>
        <v>157.5</v>
      </c>
    </row>
    <row r="21" spans="1:9" ht="14.25" customHeight="1">
      <c r="A21" s="4">
        <v>75</v>
      </c>
      <c r="B21" s="1">
        <v>40542</v>
      </c>
      <c r="C21" s="25" t="s">
        <v>52</v>
      </c>
      <c r="D21" s="25" t="s">
        <v>139</v>
      </c>
      <c r="F21">
        <v>120</v>
      </c>
      <c r="G21">
        <v>18</v>
      </c>
      <c r="H21">
        <f t="shared" si="0"/>
        <v>6</v>
      </c>
      <c r="I21">
        <f t="shared" si="1"/>
        <v>108</v>
      </c>
    </row>
    <row r="22" spans="1:4" ht="14.25" customHeight="1">
      <c r="A22" s="43" t="s">
        <v>140</v>
      </c>
      <c r="B22" s="1"/>
      <c r="C22" s="25"/>
      <c r="D22" s="25"/>
    </row>
    <row r="23" spans="1:2" ht="14.25" customHeight="1">
      <c r="A23" s="43" t="s">
        <v>140</v>
      </c>
      <c r="B23" s="1"/>
    </row>
    <row r="24" spans="1:2" ht="14.25" customHeight="1">
      <c r="A24" s="43" t="s">
        <v>140</v>
      </c>
      <c r="B24" s="1"/>
    </row>
    <row r="25" spans="1:2" ht="14.25" customHeight="1">
      <c r="A25" s="43" t="s">
        <v>140</v>
      </c>
      <c r="B25" s="1"/>
    </row>
    <row r="26" spans="1:9" ht="12.75">
      <c r="A26" s="4"/>
      <c r="F26" s="5"/>
      <c r="G26" s="5"/>
      <c r="H26" s="5"/>
      <c r="I26" s="5"/>
    </row>
    <row r="27" spans="2:9" ht="12.75">
      <c r="B27" s="1"/>
      <c r="E27" s="10" t="s">
        <v>11</v>
      </c>
      <c r="F27" s="11">
        <f>SUM(F4:F21)</f>
        <v>6895</v>
      </c>
      <c r="G27" s="11">
        <f>SUM(G4:G21)</f>
        <v>18</v>
      </c>
      <c r="H27" s="11"/>
      <c r="I27" s="11">
        <f>SUM(I4:I21)</f>
        <v>7221.75</v>
      </c>
    </row>
    <row r="28" spans="2:4" ht="12.75">
      <c r="B28" s="1"/>
      <c r="C28" s="3"/>
      <c r="D28" s="3"/>
    </row>
    <row r="29" ht="12.75">
      <c r="B29" s="1"/>
    </row>
    <row r="30" spans="1:9" ht="20.25">
      <c r="A30" s="7" t="s">
        <v>17</v>
      </c>
      <c r="B30" s="7"/>
      <c r="C30" s="7"/>
      <c r="D30" s="7"/>
      <c r="E30" s="7"/>
      <c r="F30" s="7"/>
      <c r="G30" s="7"/>
      <c r="H30" s="7"/>
      <c r="I30" s="7"/>
    </row>
    <row r="31" spans="1:9" ht="12.75">
      <c r="A31" s="8" t="s">
        <v>10</v>
      </c>
      <c r="B31" s="9" t="s">
        <v>0</v>
      </c>
      <c r="C31" s="9"/>
      <c r="D31" s="9"/>
      <c r="E31" s="9" t="s">
        <v>4</v>
      </c>
      <c r="F31" s="9" t="s">
        <v>5</v>
      </c>
      <c r="G31" s="9"/>
      <c r="H31" s="9"/>
      <c r="I31" s="9"/>
    </row>
    <row r="32" spans="1:4" ht="12.75">
      <c r="A32" s="4">
        <v>1</v>
      </c>
      <c r="B32" s="1"/>
      <c r="C32" s="3"/>
      <c r="D32" s="3"/>
    </row>
    <row r="35" spans="5:6" ht="12.75">
      <c r="E35" s="10" t="s">
        <v>11</v>
      </c>
      <c r="F35" s="11">
        <f>F27+F32</f>
        <v>6895</v>
      </c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3" max="3" width="17.28125" style="0" customWidth="1"/>
    <col min="4" max="4" width="36.57421875" style="0" customWidth="1"/>
    <col min="5" max="5" width="15.421875" style="0" customWidth="1"/>
  </cols>
  <sheetData>
    <row r="1" spans="1:9" ht="32.25" customHeight="1">
      <c r="A1" s="47" t="s">
        <v>142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14" t="s">
        <v>8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2" t="s">
        <v>10</v>
      </c>
      <c r="B3" s="13" t="s">
        <v>0</v>
      </c>
      <c r="C3" s="13" t="s">
        <v>1</v>
      </c>
      <c r="D3" s="13" t="s">
        <v>9</v>
      </c>
      <c r="E3" s="13" t="s">
        <v>4</v>
      </c>
      <c r="F3" s="13" t="s">
        <v>5</v>
      </c>
      <c r="G3" s="17" t="s">
        <v>12</v>
      </c>
      <c r="H3" s="41" t="s">
        <v>131</v>
      </c>
      <c r="I3" s="17" t="s">
        <v>13</v>
      </c>
    </row>
    <row r="4" spans="1:9" ht="12.75">
      <c r="A4">
        <v>6</v>
      </c>
      <c r="B4" s="1">
        <v>40252</v>
      </c>
      <c r="C4" s="16" t="s">
        <v>23</v>
      </c>
      <c r="D4" s="19" t="s">
        <v>75</v>
      </c>
      <c r="E4" s="3"/>
      <c r="F4">
        <v>18</v>
      </c>
      <c r="G4">
        <v>2.7</v>
      </c>
      <c r="H4">
        <f>0.05*F4</f>
        <v>0.9</v>
      </c>
      <c r="I4">
        <f>F4-G4+H4</f>
        <v>16.2</v>
      </c>
    </row>
    <row r="5" spans="1:9" ht="12.75">
      <c r="A5">
        <v>7</v>
      </c>
      <c r="B5" s="1">
        <v>40224</v>
      </c>
      <c r="C5" s="16" t="s">
        <v>24</v>
      </c>
      <c r="D5" s="19" t="s">
        <v>76</v>
      </c>
      <c r="E5" s="3"/>
      <c r="F5">
        <v>18</v>
      </c>
      <c r="G5">
        <v>2.7</v>
      </c>
      <c r="H5">
        <f>0.05*F5</f>
        <v>0.9</v>
      </c>
      <c r="I5">
        <f aca="true" t="shared" si="0" ref="I5:I26">F5-G5+H5</f>
        <v>16.2</v>
      </c>
    </row>
    <row r="6" spans="1:9" ht="12.75">
      <c r="A6">
        <v>8</v>
      </c>
      <c r="B6" s="1">
        <v>40204</v>
      </c>
      <c r="C6" s="16" t="s">
        <v>25</v>
      </c>
      <c r="D6" s="19" t="s">
        <v>77</v>
      </c>
      <c r="E6" s="3"/>
      <c r="F6">
        <v>18</v>
      </c>
      <c r="G6">
        <v>2.7</v>
      </c>
      <c r="H6">
        <f>0.05*F6</f>
        <v>0.9</v>
      </c>
      <c r="I6">
        <f t="shared" si="0"/>
        <v>16.2</v>
      </c>
    </row>
    <row r="7" spans="1:9" ht="12.75">
      <c r="A7">
        <v>9</v>
      </c>
      <c r="B7" s="1">
        <v>40264</v>
      </c>
      <c r="C7" s="16" t="s">
        <v>26</v>
      </c>
      <c r="D7" s="19" t="s">
        <v>78</v>
      </c>
      <c r="E7" s="3"/>
      <c r="F7">
        <v>14.68</v>
      </c>
      <c r="G7">
        <v>0</v>
      </c>
      <c r="I7">
        <f t="shared" si="0"/>
        <v>14.68</v>
      </c>
    </row>
    <row r="8" spans="1:9" ht="12.75">
      <c r="A8">
        <v>13</v>
      </c>
      <c r="B8" s="1">
        <v>40199</v>
      </c>
      <c r="C8" s="18" t="s">
        <v>27</v>
      </c>
      <c r="D8" s="19" t="s">
        <v>79</v>
      </c>
      <c r="E8" s="3"/>
      <c r="F8">
        <f>15%*78.57</f>
        <v>11.785499999999999</v>
      </c>
      <c r="I8">
        <f t="shared" si="0"/>
        <v>11.785499999999999</v>
      </c>
    </row>
    <row r="9" spans="1:9" ht="12.75">
      <c r="A9">
        <v>14</v>
      </c>
      <c r="B9" s="1">
        <v>40224</v>
      </c>
      <c r="C9" s="18" t="s">
        <v>28</v>
      </c>
      <c r="D9" s="19" t="s">
        <v>80</v>
      </c>
      <c r="E9" s="3"/>
      <c r="F9">
        <f>15%*59.41</f>
        <v>8.911499999999998</v>
      </c>
      <c r="I9">
        <f t="shared" si="0"/>
        <v>8.911499999999998</v>
      </c>
    </row>
    <row r="10" spans="1:9" ht="12.75">
      <c r="A10">
        <v>15</v>
      </c>
      <c r="B10" s="1">
        <v>40210</v>
      </c>
      <c r="C10" s="18" t="s">
        <v>29</v>
      </c>
      <c r="D10" s="19" t="s">
        <v>81</v>
      </c>
      <c r="E10" s="3"/>
      <c r="F10">
        <v>31.26</v>
      </c>
      <c r="I10">
        <f t="shared" si="0"/>
        <v>31.26</v>
      </c>
    </row>
    <row r="11" spans="1:9" ht="12.75">
      <c r="A11">
        <v>16</v>
      </c>
      <c r="B11" s="1">
        <v>40238</v>
      </c>
      <c r="C11" s="18" t="s">
        <v>30</v>
      </c>
      <c r="D11" s="19" t="s">
        <v>82</v>
      </c>
      <c r="E11" s="3"/>
      <c r="F11">
        <v>32.23</v>
      </c>
      <c r="I11">
        <f t="shared" si="0"/>
        <v>32.23</v>
      </c>
    </row>
    <row r="12" spans="1:9" ht="12.75">
      <c r="A12">
        <v>17</v>
      </c>
      <c r="B12" s="1">
        <v>40206</v>
      </c>
      <c r="C12" s="18">
        <v>1</v>
      </c>
      <c r="D12" s="19" t="s">
        <v>83</v>
      </c>
      <c r="E12" s="3"/>
      <c r="F12">
        <v>38.85</v>
      </c>
      <c r="I12">
        <f t="shared" si="0"/>
        <v>38.85</v>
      </c>
    </row>
    <row r="13" spans="1:9" ht="12.75">
      <c r="A13">
        <v>18</v>
      </c>
      <c r="B13" s="1">
        <v>40247</v>
      </c>
      <c r="C13" s="18" t="s">
        <v>31</v>
      </c>
      <c r="D13" s="19" t="s">
        <v>84</v>
      </c>
      <c r="E13" s="3"/>
      <c r="F13">
        <v>88</v>
      </c>
      <c r="I13">
        <f t="shared" si="0"/>
        <v>88</v>
      </c>
    </row>
    <row r="14" spans="1:9" ht="12.75">
      <c r="A14">
        <v>19</v>
      </c>
      <c r="B14" s="1">
        <v>40260</v>
      </c>
      <c r="C14" s="18" t="s">
        <v>32</v>
      </c>
      <c r="D14" s="19" t="s">
        <v>85</v>
      </c>
      <c r="E14" s="3"/>
      <c r="F14">
        <f>15%*78.74</f>
        <v>11.810999999999998</v>
      </c>
      <c r="I14">
        <f t="shared" si="0"/>
        <v>11.810999999999998</v>
      </c>
    </row>
    <row r="15" spans="1:9" ht="12.75">
      <c r="A15">
        <v>20</v>
      </c>
      <c r="B15" s="20">
        <v>40225</v>
      </c>
      <c r="C15" s="18">
        <v>2</v>
      </c>
      <c r="D15" s="19" t="s">
        <v>86</v>
      </c>
      <c r="E15" s="3"/>
      <c r="F15">
        <v>0.3</v>
      </c>
      <c r="I15">
        <f t="shared" si="0"/>
        <v>0.3</v>
      </c>
    </row>
    <row r="16" spans="1:9" ht="12.75">
      <c r="A16">
        <v>21</v>
      </c>
      <c r="B16" s="1">
        <v>40219</v>
      </c>
      <c r="C16">
        <v>65781</v>
      </c>
      <c r="D16" s="19" t="s">
        <v>87</v>
      </c>
      <c r="E16" s="18"/>
      <c r="F16">
        <v>8.65</v>
      </c>
      <c r="I16">
        <f t="shared" si="0"/>
        <v>8.65</v>
      </c>
    </row>
    <row r="17" spans="1:9" ht="12.75">
      <c r="A17">
        <v>22</v>
      </c>
      <c r="B17" s="1">
        <v>40201</v>
      </c>
      <c r="C17" s="23">
        <v>45553</v>
      </c>
      <c r="D17" s="19" t="s">
        <v>88</v>
      </c>
      <c r="E17" s="3"/>
      <c r="F17">
        <v>33.2</v>
      </c>
      <c r="I17">
        <f t="shared" si="0"/>
        <v>33.2</v>
      </c>
    </row>
    <row r="18" spans="1:9" ht="12.75">
      <c r="A18">
        <v>23</v>
      </c>
      <c r="B18" s="1">
        <v>40207</v>
      </c>
      <c r="C18">
        <v>809722</v>
      </c>
      <c r="D18" s="19" t="s">
        <v>89</v>
      </c>
      <c r="E18" s="18"/>
      <c r="F18">
        <v>12.3</v>
      </c>
      <c r="I18">
        <f t="shared" si="0"/>
        <v>12.3</v>
      </c>
    </row>
    <row r="19" spans="1:9" ht="12.75">
      <c r="A19">
        <v>24</v>
      </c>
      <c r="B19" s="1">
        <v>40263</v>
      </c>
      <c r="C19" s="18">
        <v>29800120393</v>
      </c>
      <c r="D19" s="19" t="s">
        <v>90</v>
      </c>
      <c r="E19" s="3"/>
      <c r="F19">
        <v>4.62</v>
      </c>
      <c r="I19">
        <f t="shared" si="0"/>
        <v>4.62</v>
      </c>
    </row>
    <row r="20" spans="1:9" ht="12.75">
      <c r="A20">
        <v>25</v>
      </c>
      <c r="B20" s="20">
        <v>40232</v>
      </c>
      <c r="C20" s="18" t="s">
        <v>33</v>
      </c>
      <c r="D20" s="19" t="s">
        <v>91</v>
      </c>
      <c r="E20" s="18"/>
      <c r="F20">
        <v>24.75</v>
      </c>
      <c r="I20">
        <f t="shared" si="0"/>
        <v>24.75</v>
      </c>
    </row>
    <row r="21" spans="1:9" ht="12.75">
      <c r="A21">
        <v>26</v>
      </c>
      <c r="B21" s="20">
        <v>40214</v>
      </c>
      <c r="C21" s="42" t="s">
        <v>132</v>
      </c>
      <c r="D21" s="19" t="s">
        <v>92</v>
      </c>
      <c r="E21" s="18"/>
      <c r="F21">
        <v>0.63</v>
      </c>
      <c r="I21">
        <f t="shared" si="0"/>
        <v>0.63</v>
      </c>
    </row>
    <row r="22" spans="1:9" ht="12.75">
      <c r="A22">
        <v>27</v>
      </c>
      <c r="B22" s="20">
        <v>40201</v>
      </c>
      <c r="C22" s="42" t="s">
        <v>133</v>
      </c>
      <c r="D22" s="19" t="s">
        <v>93</v>
      </c>
      <c r="E22" s="18"/>
      <c r="F22">
        <v>2.6</v>
      </c>
      <c r="I22">
        <f t="shared" si="0"/>
        <v>2.6</v>
      </c>
    </row>
    <row r="23" spans="1:9" ht="12.75">
      <c r="A23">
        <v>28</v>
      </c>
      <c r="B23" s="20">
        <v>40237</v>
      </c>
      <c r="C23" s="42" t="s">
        <v>134</v>
      </c>
      <c r="D23" s="19" t="s">
        <v>94</v>
      </c>
      <c r="E23" s="18"/>
      <c r="F23">
        <v>0.45</v>
      </c>
      <c r="I23">
        <f t="shared" si="0"/>
        <v>0.45</v>
      </c>
    </row>
    <row r="24" spans="1:9" ht="12.75" customHeight="1">
      <c r="A24">
        <v>29</v>
      </c>
      <c r="B24" s="20">
        <v>40212</v>
      </c>
      <c r="C24" s="42" t="s">
        <v>135</v>
      </c>
      <c r="D24" s="19" t="s">
        <v>95</v>
      </c>
      <c r="E24" s="18"/>
      <c r="F24">
        <v>0.9</v>
      </c>
      <c r="I24">
        <f t="shared" si="0"/>
        <v>0.9</v>
      </c>
    </row>
    <row r="25" spans="1:9" ht="12.75" customHeight="1">
      <c r="A25">
        <v>30</v>
      </c>
      <c r="B25" s="20">
        <v>40237</v>
      </c>
      <c r="C25" s="42" t="s">
        <v>136</v>
      </c>
      <c r="D25" s="19" t="s">
        <v>96</v>
      </c>
      <c r="E25" s="18"/>
      <c r="F25">
        <v>5.1</v>
      </c>
      <c r="I25">
        <f t="shared" si="0"/>
        <v>5.1</v>
      </c>
    </row>
    <row r="26" spans="1:9" ht="12.75">
      <c r="A26">
        <v>31</v>
      </c>
      <c r="B26" s="20">
        <v>40204</v>
      </c>
      <c r="C26" s="42" t="s">
        <v>137</v>
      </c>
      <c r="D26" s="19" t="s">
        <v>97</v>
      </c>
      <c r="E26" s="18"/>
      <c r="F26">
        <v>1.75</v>
      </c>
      <c r="I26">
        <f t="shared" si="0"/>
        <v>1.75</v>
      </c>
    </row>
    <row r="27" spans="2:8" ht="12.75">
      <c r="B27" s="1"/>
      <c r="D27" s="19"/>
      <c r="E27" s="3"/>
      <c r="G27" s="2"/>
      <c r="H27" s="2"/>
    </row>
    <row r="28" spans="2:8" ht="12.75">
      <c r="B28" s="1"/>
      <c r="D28" s="19"/>
      <c r="E28" s="3"/>
      <c r="G28" s="2"/>
      <c r="H28" s="2"/>
    </row>
    <row r="29" spans="2:8" ht="12.75">
      <c r="B29" s="1"/>
      <c r="D29" s="19"/>
      <c r="E29" s="3"/>
      <c r="G29" s="2"/>
      <c r="H29" s="2"/>
    </row>
    <row r="30" spans="2:8" ht="12.75">
      <c r="B30" s="1"/>
      <c r="D30" s="19"/>
      <c r="E30" s="3"/>
      <c r="G30" s="2"/>
      <c r="H30" s="2"/>
    </row>
    <row r="31" spans="2:8" ht="12.75">
      <c r="B31" s="1"/>
      <c r="D31" s="3"/>
      <c r="E31" s="3"/>
      <c r="G31" s="2"/>
      <c r="H31" s="2"/>
    </row>
    <row r="32" spans="2:8" ht="12.75">
      <c r="B32" s="1"/>
      <c r="D32" s="3"/>
      <c r="E32" s="3"/>
      <c r="F32" s="26">
        <f>SUM(F4:F26)</f>
        <v>386.77799999999996</v>
      </c>
      <c r="G32" s="2"/>
      <c r="H32" s="2"/>
    </row>
    <row r="33" spans="2:8" ht="12.75">
      <c r="B33" s="1"/>
      <c r="D33" s="3"/>
      <c r="E33" s="3"/>
      <c r="G33" s="2"/>
      <c r="H33" s="2"/>
    </row>
    <row r="34" spans="2:8" ht="12.75">
      <c r="B34" s="1"/>
      <c r="D34" s="3"/>
      <c r="E34" s="3"/>
      <c r="G34" s="2"/>
      <c r="H34" s="2"/>
    </row>
    <row r="35" spans="2:8" ht="12.75">
      <c r="B35" s="1"/>
      <c r="D35" s="3"/>
      <c r="E35" s="3"/>
      <c r="G35" s="2"/>
      <c r="H35" s="2"/>
    </row>
    <row r="36" spans="2:8" ht="12.75">
      <c r="B36" s="1"/>
      <c r="D36" s="3"/>
      <c r="E36" s="3"/>
      <c r="G36" s="2"/>
      <c r="H36" s="2"/>
    </row>
    <row r="37" spans="2:8" ht="12.75">
      <c r="B37" s="1"/>
      <c r="D37" s="3"/>
      <c r="E37" s="3"/>
      <c r="G37" s="2"/>
      <c r="H37" s="2"/>
    </row>
    <row r="38" spans="2:8" ht="12.75">
      <c r="B38" s="1"/>
      <c r="D38" s="3"/>
      <c r="E38" s="3"/>
      <c r="G38" s="2"/>
      <c r="H38" s="2"/>
    </row>
    <row r="39" spans="2:8" ht="12.75">
      <c r="B39" s="1"/>
      <c r="D39" s="3"/>
      <c r="E39" s="3"/>
      <c r="G39" s="2"/>
      <c r="H39" s="2"/>
    </row>
    <row r="40" spans="2:8" ht="12.75">
      <c r="B40" s="1"/>
      <c r="D40" s="3"/>
      <c r="E40" s="3"/>
      <c r="G40" s="2"/>
      <c r="H40" s="2"/>
    </row>
    <row r="41" spans="2:8" ht="12.75">
      <c r="B41" s="1"/>
      <c r="D41" s="3"/>
      <c r="E41" s="3"/>
      <c r="G41" s="2"/>
      <c r="H41" s="2"/>
    </row>
    <row r="42" spans="2:8" ht="12.75">
      <c r="B42" s="1"/>
      <c r="D42" s="3"/>
      <c r="E42" s="3"/>
      <c r="G42" s="2"/>
      <c r="H42" s="2"/>
    </row>
    <row r="43" spans="2:8" ht="12.75">
      <c r="B43" s="1"/>
      <c r="D43" s="3"/>
      <c r="E43" s="3"/>
      <c r="G43" s="2"/>
      <c r="H43" s="2"/>
    </row>
    <row r="44" spans="2:8" ht="12.75">
      <c r="B44" s="1"/>
      <c r="D44" s="3"/>
      <c r="E44" s="3"/>
      <c r="G44" s="2"/>
      <c r="H44" s="2"/>
    </row>
    <row r="45" spans="2:8" ht="12.75">
      <c r="B45" s="1"/>
      <c r="D45" s="3"/>
      <c r="E45" s="3"/>
      <c r="G45" s="2"/>
      <c r="H45" s="2"/>
    </row>
    <row r="46" spans="2:8" ht="12.75">
      <c r="B46" s="1"/>
      <c r="D46" s="3"/>
      <c r="E46" s="3"/>
      <c r="G46" s="2"/>
      <c r="H46" s="2"/>
    </row>
    <row r="47" spans="2:8" ht="12.75">
      <c r="B47" s="1"/>
      <c r="D47" s="3"/>
      <c r="E47" s="3"/>
      <c r="G47" s="2"/>
      <c r="H47" s="2"/>
    </row>
    <row r="48" spans="2:8" ht="12.75">
      <c r="B48" s="1"/>
      <c r="D48" s="3"/>
      <c r="E48" s="3"/>
      <c r="G48" s="2"/>
      <c r="H48" s="2"/>
    </row>
    <row r="49" spans="2:5" ht="12.75">
      <c r="B49" s="21"/>
      <c r="D49" s="3"/>
      <c r="E49" s="3"/>
    </row>
    <row r="50" spans="2:5" ht="12.75">
      <c r="B50" s="21"/>
      <c r="D50" s="3"/>
      <c r="E50" s="3"/>
    </row>
    <row r="51" spans="2:5" ht="12.75">
      <c r="B51" s="21"/>
      <c r="D51" s="3"/>
      <c r="E51" s="3"/>
    </row>
    <row r="52" spans="2:5" ht="12.75">
      <c r="B52" s="21"/>
      <c r="D52" s="3"/>
      <c r="E52" s="3"/>
    </row>
    <row r="53" spans="2:5" ht="12.75">
      <c r="B53" s="21"/>
      <c r="D53" s="3"/>
      <c r="E53" s="3"/>
    </row>
    <row r="54" spans="2:5" ht="12.75">
      <c r="B54" s="21"/>
      <c r="D54" s="3"/>
      <c r="E54" s="3"/>
    </row>
    <row r="55" spans="2:5" ht="12.75">
      <c r="B55" s="21"/>
      <c r="D55" s="3"/>
      <c r="E55" s="3"/>
    </row>
    <row r="56" spans="2:5" ht="12.75">
      <c r="B56" s="21"/>
      <c r="D56" s="3"/>
      <c r="E56" s="3"/>
    </row>
    <row r="57" spans="2:5" ht="12.75">
      <c r="B57" s="21"/>
      <c r="D57" s="3"/>
      <c r="E57" s="3"/>
    </row>
    <row r="58" spans="2:5" ht="12.75">
      <c r="B58" s="21"/>
      <c r="D58" s="3"/>
      <c r="E58" s="3"/>
    </row>
    <row r="59" spans="2:5" ht="12.75">
      <c r="B59" s="21"/>
      <c r="D59" s="3"/>
      <c r="E59" s="3"/>
    </row>
    <row r="60" spans="2:5" ht="12.75">
      <c r="B60" s="21"/>
      <c r="D60" s="3"/>
      <c r="E60" s="3"/>
    </row>
    <row r="61" spans="2:5" ht="12.75">
      <c r="B61" s="21"/>
      <c r="D61" s="3"/>
      <c r="E61" s="3"/>
    </row>
    <row r="62" spans="2:5" ht="12.75">
      <c r="B62" s="21"/>
      <c r="D62" s="3"/>
      <c r="E62" s="3"/>
    </row>
    <row r="63" spans="2:5" ht="12.75">
      <c r="B63" s="21"/>
      <c r="D63" s="3"/>
      <c r="E63" s="3"/>
    </row>
    <row r="64" spans="2:5" ht="12.75">
      <c r="B64" s="21"/>
      <c r="D64" s="3"/>
      <c r="E64" s="3"/>
    </row>
    <row r="65" spans="2:5" ht="12.75">
      <c r="B65" s="21"/>
      <c r="D65" s="3"/>
      <c r="E65" s="3"/>
    </row>
    <row r="66" ht="12.75">
      <c r="B66" s="1"/>
    </row>
    <row r="67" spans="2:5" ht="12.75">
      <c r="B67" s="1"/>
      <c r="D67" s="3"/>
      <c r="E67" s="3"/>
    </row>
    <row r="68" spans="2:5" ht="12.75">
      <c r="B68" s="1"/>
      <c r="D68" s="3"/>
      <c r="E68" s="3"/>
    </row>
    <row r="69" spans="2:5" ht="12.75">
      <c r="B69" s="1"/>
      <c r="D69" s="3"/>
      <c r="E69" s="3"/>
    </row>
    <row r="70" spans="2:4" ht="12.75">
      <c r="B70" s="1"/>
      <c r="D70" s="3"/>
    </row>
    <row r="71" ht="12.75">
      <c r="B71" s="1"/>
    </row>
    <row r="72" spans="2:4" ht="12.75">
      <c r="B72" s="20"/>
      <c r="D72" s="3"/>
    </row>
    <row r="73" spans="2:4" ht="12.75">
      <c r="B73" s="20"/>
      <c r="D73" s="3"/>
    </row>
    <row r="74" spans="2:4" ht="12.75">
      <c r="B74" s="20"/>
      <c r="D74" s="3"/>
    </row>
    <row r="75" spans="2:4" ht="12.75">
      <c r="B75" s="20"/>
      <c r="D75" s="3"/>
    </row>
    <row r="76" spans="2:4" ht="12.75">
      <c r="B76" s="20"/>
      <c r="D76" s="3"/>
    </row>
    <row r="77" spans="2:4" ht="12.75">
      <c r="B77" s="20"/>
      <c r="D77" s="3"/>
    </row>
    <row r="78" spans="2:4" ht="12.75">
      <c r="B78" s="20"/>
      <c r="D78" s="3"/>
    </row>
    <row r="79" spans="2:4" ht="12.75">
      <c r="B79" s="20"/>
      <c r="D79" s="3"/>
    </row>
    <row r="80" spans="2:4" ht="12.75">
      <c r="B80" s="20"/>
      <c r="D80" s="3"/>
    </row>
    <row r="81" spans="2:4" ht="12.75">
      <c r="B81" s="20"/>
      <c r="D81" s="3"/>
    </row>
    <row r="82" spans="2:4" ht="12.75">
      <c r="B82" s="20"/>
      <c r="D82" s="3"/>
    </row>
    <row r="83" spans="2:4" ht="12.75">
      <c r="B83" s="20"/>
      <c r="D83" s="3"/>
    </row>
    <row r="85" spans="5:9" ht="12.75">
      <c r="E85" s="15"/>
      <c r="F85" s="22">
        <f>SUM(F4:F84)</f>
        <v>773.5559999999999</v>
      </c>
      <c r="G85" s="22">
        <f>SUM(G4:G84)</f>
        <v>8.100000000000001</v>
      </c>
      <c r="H85" s="22"/>
      <c r="I85" s="22">
        <f>SUM(I4:I84)</f>
        <v>381.378</v>
      </c>
    </row>
    <row r="87" ht="12.75">
      <c r="E87" s="3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9" sqref="G29"/>
    </sheetView>
  </sheetViews>
  <sheetFormatPr defaultColWidth="11.421875" defaultRowHeight="12.75"/>
  <sheetData>
    <row r="1" spans="1:9" ht="32.25" customHeight="1">
      <c r="A1" s="47" t="s">
        <v>143</v>
      </c>
      <c r="B1" s="47"/>
      <c r="C1" s="47"/>
      <c r="D1" s="47"/>
      <c r="E1" s="47"/>
      <c r="F1" s="47"/>
      <c r="G1" s="47"/>
      <c r="H1" s="47"/>
      <c r="I1" s="47"/>
    </row>
    <row r="2" ht="12.75">
      <c r="B2" s="44" t="s">
        <v>98</v>
      </c>
    </row>
    <row r="3" spans="1:2" ht="12.75">
      <c r="A3" t="s">
        <v>14</v>
      </c>
      <c r="B3">
        <v>251.7</v>
      </c>
    </row>
    <row r="4" spans="1:2" ht="12.75">
      <c r="A4" t="s">
        <v>15</v>
      </c>
      <c r="B4">
        <f>B3</f>
        <v>251.7</v>
      </c>
    </row>
    <row r="5" spans="1:2" ht="12.75">
      <c r="A5" t="s">
        <v>16</v>
      </c>
      <c r="B5">
        <f>B4</f>
        <v>251.7</v>
      </c>
    </row>
    <row r="6" spans="1:2" ht="12.75">
      <c r="A6" s="3" t="s">
        <v>43</v>
      </c>
      <c r="B6">
        <f>B5</f>
        <v>251.7</v>
      </c>
    </row>
    <row r="7" spans="1:2" ht="12.75">
      <c r="A7" s="3" t="s">
        <v>44</v>
      </c>
      <c r="B7">
        <f>B6</f>
        <v>251.7</v>
      </c>
    </row>
    <row r="8" spans="1:2" ht="12.75">
      <c r="A8" s="3" t="s">
        <v>45</v>
      </c>
      <c r="B8">
        <f>B7</f>
        <v>251.7</v>
      </c>
    </row>
    <row r="9" spans="1:2" ht="12.75">
      <c r="A9" s="25" t="s">
        <v>49</v>
      </c>
      <c r="B9">
        <v>251.7</v>
      </c>
    </row>
    <row r="10" spans="1:2" ht="12.75">
      <c r="A10" s="25" t="s">
        <v>50</v>
      </c>
      <c r="B10">
        <f>B9</f>
        <v>251.7</v>
      </c>
    </row>
    <row r="11" spans="1:2" ht="12.75">
      <c r="A11" s="25" t="s">
        <v>51</v>
      </c>
      <c r="B11">
        <f>B10</f>
        <v>251.7</v>
      </c>
    </row>
    <row r="12" spans="1:2" ht="12.75">
      <c r="A12" s="25" t="s">
        <v>55</v>
      </c>
      <c r="B12">
        <v>251.7</v>
      </c>
    </row>
    <row r="13" spans="1:2" ht="12.75">
      <c r="A13" s="25" t="s">
        <v>56</v>
      </c>
      <c r="B13">
        <f>B12</f>
        <v>251.7</v>
      </c>
    </row>
    <row r="14" spans="1:2" ht="12.75">
      <c r="A14" s="25" t="s">
        <v>57</v>
      </c>
      <c r="B14">
        <f>B13</f>
        <v>251.7</v>
      </c>
    </row>
    <row r="15" ht="12.75">
      <c r="B15" s="24">
        <f>SUM(B3:B14)</f>
        <v>3020.3999999999996</v>
      </c>
    </row>
  </sheetData>
  <sheetProtection/>
  <mergeCells count="1">
    <mergeCell ref="A1:I1"/>
  </mergeCells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6.28125" style="0" customWidth="1"/>
    <col min="3" max="3" width="30.00390625" style="0" customWidth="1"/>
    <col min="5" max="5" width="25.140625" style="0" customWidth="1"/>
    <col min="7" max="7" width="9.140625" style="0" customWidth="1"/>
    <col min="8" max="8" width="7.8515625" style="0" customWidth="1"/>
    <col min="9" max="9" width="9.57421875" style="0" customWidth="1"/>
    <col min="10" max="10" width="10.140625" style="0" customWidth="1"/>
  </cols>
  <sheetData>
    <row r="1" spans="1:11" ht="21.75" customHeight="1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3.75" customHeight="1">
      <c r="A2" s="48" t="s">
        <v>99</v>
      </c>
      <c r="B2" s="48"/>
      <c r="C2" s="48"/>
      <c r="D2" s="48"/>
      <c r="E2" s="48"/>
      <c r="F2" s="48"/>
      <c r="G2" s="48"/>
      <c r="H2" s="48"/>
      <c r="I2" s="27"/>
      <c r="J2" s="27"/>
      <c r="K2" s="27"/>
    </row>
    <row r="3" spans="1:11" ht="22.5">
      <c r="A3" s="28" t="s">
        <v>100</v>
      </c>
      <c r="B3" s="28" t="s">
        <v>101</v>
      </c>
      <c r="C3" s="28" t="s">
        <v>102</v>
      </c>
      <c r="D3" s="28" t="s">
        <v>103</v>
      </c>
      <c r="E3" s="28" t="s">
        <v>104</v>
      </c>
      <c r="F3" s="29" t="s">
        <v>105</v>
      </c>
      <c r="G3" s="28" t="s">
        <v>106</v>
      </c>
      <c r="H3" s="28" t="s">
        <v>107</v>
      </c>
      <c r="I3" s="30" t="s">
        <v>108</v>
      </c>
      <c r="J3" s="30" t="s">
        <v>109</v>
      </c>
      <c r="K3" s="30" t="s">
        <v>138</v>
      </c>
    </row>
    <row r="4" spans="1:11" ht="12.75">
      <c r="A4" s="31">
        <v>1</v>
      </c>
      <c r="B4" s="32">
        <v>40278</v>
      </c>
      <c r="C4" s="31" t="s">
        <v>110</v>
      </c>
      <c r="D4" s="31" t="s">
        <v>111</v>
      </c>
      <c r="E4" s="31" t="s">
        <v>112</v>
      </c>
      <c r="F4" s="31">
        <v>105</v>
      </c>
      <c r="G4" s="33">
        <v>0.05</v>
      </c>
      <c r="H4" s="31">
        <f>F4*G4</f>
        <v>5.25</v>
      </c>
      <c r="I4" s="33">
        <v>0.12</v>
      </c>
      <c r="J4" s="31">
        <f>20+31+30+31+31+30+31+30+27</f>
        <v>261</v>
      </c>
      <c r="K4" s="34">
        <f>F4*I4*(J4/365)</f>
        <v>9.009863013698629</v>
      </c>
    </row>
    <row r="5" spans="1:11" ht="12.75">
      <c r="A5" s="31"/>
      <c r="B5" s="31"/>
      <c r="C5" s="31"/>
      <c r="D5" s="31"/>
      <c r="E5" s="31" t="s">
        <v>113</v>
      </c>
      <c r="F5" s="31">
        <v>11.6</v>
      </c>
      <c r="G5" s="33">
        <v>0.05</v>
      </c>
      <c r="H5" s="31">
        <f>F5*G5</f>
        <v>0.58</v>
      </c>
      <c r="I5" s="33">
        <v>0.3</v>
      </c>
      <c r="J5" s="31">
        <f>J4</f>
        <v>261</v>
      </c>
      <c r="K5" s="34">
        <f aca="true" t="shared" si="0" ref="K5:K25">F5*I5*(J5/365)</f>
        <v>2.4884383561643832</v>
      </c>
    </row>
    <row r="6" spans="1:11" ht="12.75">
      <c r="A6" s="31"/>
      <c r="B6" s="31"/>
      <c r="C6" s="31"/>
      <c r="D6" s="31"/>
      <c r="E6" s="31" t="s">
        <v>114</v>
      </c>
      <c r="F6" s="31">
        <v>40</v>
      </c>
      <c r="G6" s="33">
        <v>0.05</v>
      </c>
      <c r="H6" s="31">
        <f>F6*G6</f>
        <v>2</v>
      </c>
      <c r="I6" s="33">
        <v>0.12</v>
      </c>
      <c r="J6" s="31">
        <f>J5</f>
        <v>261</v>
      </c>
      <c r="K6" s="34">
        <f t="shared" si="0"/>
        <v>3.432328767123287</v>
      </c>
    </row>
    <row r="7" spans="1:11" ht="12.75">
      <c r="A7" s="31"/>
      <c r="B7" s="31"/>
      <c r="C7" s="31"/>
      <c r="D7" s="31"/>
      <c r="E7" s="31"/>
      <c r="F7" s="35"/>
      <c r="G7" s="31"/>
      <c r="H7" s="35"/>
      <c r="I7" s="31"/>
      <c r="J7" s="31"/>
      <c r="K7" s="34"/>
    </row>
    <row r="8" spans="1:1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4"/>
    </row>
    <row r="9" spans="1:11" ht="12.75">
      <c r="A9" s="31">
        <v>2</v>
      </c>
      <c r="B9" s="32">
        <v>40302</v>
      </c>
      <c r="C9" s="39" t="s">
        <v>129</v>
      </c>
      <c r="D9" s="39" t="s">
        <v>130</v>
      </c>
      <c r="E9" s="31" t="s">
        <v>115</v>
      </c>
      <c r="F9" s="36">
        <f>393/1.035</f>
        <v>379.71014492753625</v>
      </c>
      <c r="G9" s="37">
        <f>0.7*5%</f>
        <v>0.034999999999999996</v>
      </c>
      <c r="H9" s="36">
        <f>F9*G9</f>
        <v>13.289855072463768</v>
      </c>
      <c r="I9" s="34">
        <v>0.26</v>
      </c>
      <c r="J9" s="31">
        <f>30-4+31+30+31+31+30+31+30+27</f>
        <v>267</v>
      </c>
      <c r="K9" s="34">
        <f t="shared" si="0"/>
        <v>72.21774865991662</v>
      </c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4"/>
    </row>
    <row r="11" spans="1:11" ht="12.75">
      <c r="A11" s="31">
        <v>3</v>
      </c>
      <c r="B11" s="32">
        <v>40319</v>
      </c>
      <c r="C11" s="31" t="s">
        <v>53</v>
      </c>
      <c r="D11" s="31" t="s">
        <v>54</v>
      </c>
      <c r="E11" s="31" t="s">
        <v>116</v>
      </c>
      <c r="F11" s="35">
        <v>134.46</v>
      </c>
      <c r="G11" s="33">
        <v>0.05</v>
      </c>
      <c r="H11" s="35">
        <f>F11*G11</f>
        <v>6.723000000000001</v>
      </c>
      <c r="I11" s="33">
        <v>0.12</v>
      </c>
      <c r="J11" s="31">
        <f>31-21+30+31+31+30+31+30+27</f>
        <v>220</v>
      </c>
      <c r="K11" s="34">
        <f t="shared" si="0"/>
        <v>9.72532602739726</v>
      </c>
    </row>
    <row r="12" spans="1:11" ht="12.75">
      <c r="A12" s="31"/>
      <c r="B12" s="32"/>
      <c r="C12" s="31"/>
      <c r="D12" s="31"/>
      <c r="E12" s="31" t="s">
        <v>117</v>
      </c>
      <c r="F12" s="35">
        <v>34.3</v>
      </c>
      <c r="G12" s="33">
        <v>0.05</v>
      </c>
      <c r="H12" s="35">
        <f>F12*G12</f>
        <v>1.7149999999999999</v>
      </c>
      <c r="I12" s="33">
        <v>0.12</v>
      </c>
      <c r="J12" s="31">
        <f>J11</f>
        <v>220</v>
      </c>
      <c r="K12" s="34">
        <f t="shared" si="0"/>
        <v>2.480876712328767</v>
      </c>
    </row>
    <row r="13" spans="1:11" ht="12.75">
      <c r="A13" s="31"/>
      <c r="B13" s="32"/>
      <c r="C13" s="31"/>
      <c r="D13" s="31"/>
      <c r="E13" s="31" t="s">
        <v>118</v>
      </c>
      <c r="F13" s="35">
        <f>11.25+4.93</f>
        <v>16.18</v>
      </c>
      <c r="G13" s="33">
        <v>0.05</v>
      </c>
      <c r="H13" s="35">
        <f>F13*G13</f>
        <v>0.809</v>
      </c>
      <c r="I13" s="33">
        <v>0.3</v>
      </c>
      <c r="J13" s="31">
        <f>J12</f>
        <v>220</v>
      </c>
      <c r="K13" s="34">
        <f t="shared" si="0"/>
        <v>2.9256986301369863</v>
      </c>
    </row>
    <row r="14" spans="1:11" ht="12.75">
      <c r="A14" s="31"/>
      <c r="B14" s="32"/>
      <c r="C14" s="31"/>
      <c r="D14" s="31"/>
      <c r="E14" s="31" t="s">
        <v>119</v>
      </c>
      <c r="F14" s="35">
        <v>15.14</v>
      </c>
      <c r="G14" s="33">
        <v>0.05</v>
      </c>
      <c r="H14" s="35">
        <f>F14*G14</f>
        <v>0.7570000000000001</v>
      </c>
      <c r="I14" s="33">
        <v>0.3</v>
      </c>
      <c r="J14" s="31">
        <f>J13</f>
        <v>220</v>
      </c>
      <c r="K14" s="34">
        <f t="shared" si="0"/>
        <v>2.737643835616438</v>
      </c>
    </row>
    <row r="15" spans="1:11" ht="12.75">
      <c r="A15" s="31"/>
      <c r="B15" s="32"/>
      <c r="C15" s="31"/>
      <c r="D15" s="31"/>
      <c r="E15" s="31"/>
      <c r="F15" s="35"/>
      <c r="G15" s="35"/>
      <c r="H15" s="35"/>
      <c r="I15" s="31"/>
      <c r="J15" s="31"/>
      <c r="K15" s="34"/>
    </row>
    <row r="16" spans="1:1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4"/>
    </row>
    <row r="17" spans="1:11" ht="12.75">
      <c r="A17" s="31">
        <v>4</v>
      </c>
      <c r="B17" s="32">
        <v>40359</v>
      </c>
      <c r="C17" s="31" t="s">
        <v>120</v>
      </c>
      <c r="D17" s="31" t="s">
        <v>121</v>
      </c>
      <c r="E17" s="31" t="s">
        <v>122</v>
      </c>
      <c r="F17" s="35">
        <v>30</v>
      </c>
      <c r="G17" s="31"/>
      <c r="H17" s="31"/>
      <c r="I17" s="33">
        <v>0.12</v>
      </c>
      <c r="J17" s="31">
        <f>31+31+30+31+30+27</f>
        <v>180</v>
      </c>
      <c r="K17" s="34">
        <f t="shared" si="0"/>
        <v>1.7753424657534245</v>
      </c>
    </row>
    <row r="18" spans="1:11" ht="12.75">
      <c r="A18" s="31"/>
      <c r="B18" s="32"/>
      <c r="C18" s="31"/>
      <c r="D18" s="31"/>
      <c r="E18" s="31" t="s">
        <v>123</v>
      </c>
      <c r="F18" s="35">
        <v>60</v>
      </c>
      <c r="G18" s="31"/>
      <c r="H18" s="31"/>
      <c r="I18" s="33">
        <v>0.12</v>
      </c>
      <c r="J18" s="31">
        <f>J17</f>
        <v>180</v>
      </c>
      <c r="K18" s="34">
        <f t="shared" si="0"/>
        <v>3.550684931506849</v>
      </c>
    </row>
    <row r="19" spans="1:11" ht="12.75">
      <c r="A19" s="31"/>
      <c r="B19" s="32"/>
      <c r="C19" s="31"/>
      <c r="D19" s="31"/>
      <c r="E19" s="31"/>
      <c r="F19" s="35"/>
      <c r="G19" s="31"/>
      <c r="H19" s="31"/>
      <c r="I19" s="31"/>
      <c r="J19" s="31"/>
      <c r="K19" s="34"/>
    </row>
    <row r="20" spans="1:1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ht="12.75">
      <c r="A21" s="31">
        <v>5</v>
      </c>
      <c r="B21" s="32">
        <v>40361</v>
      </c>
      <c r="C21" s="31" t="s">
        <v>53</v>
      </c>
      <c r="D21" s="31" t="s">
        <v>54</v>
      </c>
      <c r="E21" s="31" t="s">
        <v>124</v>
      </c>
      <c r="F21" s="35">
        <v>150.16</v>
      </c>
      <c r="G21" s="33">
        <v>0.05</v>
      </c>
      <c r="H21" s="35">
        <f>F21*G21</f>
        <v>7.508</v>
      </c>
      <c r="I21" s="33">
        <v>0.3</v>
      </c>
      <c r="J21" s="31">
        <f>31-2+31+30+31+30+27</f>
        <v>178</v>
      </c>
      <c r="K21" s="34">
        <f t="shared" si="0"/>
        <v>21.968613698630133</v>
      </c>
    </row>
    <row r="22" spans="1:1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4"/>
    </row>
    <row r="23" spans="1:11" ht="12.75">
      <c r="A23" s="31">
        <v>6</v>
      </c>
      <c r="B23" s="32">
        <v>40361</v>
      </c>
      <c r="C23" s="31" t="s">
        <v>53</v>
      </c>
      <c r="D23" s="31" t="s">
        <v>54</v>
      </c>
      <c r="E23" s="31" t="s">
        <v>125</v>
      </c>
      <c r="F23" s="35">
        <v>631.38</v>
      </c>
      <c r="G23" s="33">
        <v>0.05</v>
      </c>
      <c r="H23" s="35">
        <f>F23*G23</f>
        <v>31.569000000000003</v>
      </c>
      <c r="I23" s="33">
        <v>0.12</v>
      </c>
      <c r="J23" s="31">
        <f>J21</f>
        <v>178</v>
      </c>
      <c r="K23" s="34">
        <f t="shared" si="0"/>
        <v>36.94870356164383</v>
      </c>
    </row>
    <row r="24" spans="1:1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4"/>
    </row>
    <row r="25" spans="1:11" ht="12.75">
      <c r="A25" s="31">
        <v>7</v>
      </c>
      <c r="B25" s="32">
        <v>40362</v>
      </c>
      <c r="C25" s="31" t="s">
        <v>126</v>
      </c>
      <c r="D25" s="31" t="s">
        <v>127</v>
      </c>
      <c r="E25" s="31" t="s">
        <v>128</v>
      </c>
      <c r="F25" s="35">
        <v>156.07</v>
      </c>
      <c r="G25" s="33">
        <v>0.05</v>
      </c>
      <c r="H25" s="35">
        <f>F25*G25</f>
        <v>7.8035</v>
      </c>
      <c r="I25" s="33">
        <v>0.12</v>
      </c>
      <c r="J25" s="31">
        <v>177</v>
      </c>
      <c r="K25" s="34">
        <f t="shared" si="0"/>
        <v>9.08199123287671</v>
      </c>
    </row>
    <row r="26" spans="1:11" ht="12.75">
      <c r="A26" s="31"/>
      <c r="B26" s="32"/>
      <c r="C26" s="31"/>
      <c r="D26" s="31"/>
      <c r="E26" s="31"/>
      <c r="F26" s="35"/>
      <c r="G26" s="33"/>
      <c r="H26" s="35"/>
      <c r="I26" s="33"/>
      <c r="J26" s="31"/>
      <c r="K26" s="34"/>
    </row>
    <row r="28" ht="12.75">
      <c r="B28" s="1"/>
    </row>
    <row r="29" spans="2:9" ht="12.75">
      <c r="B29" s="1"/>
      <c r="F29" s="24"/>
      <c r="I29" s="38"/>
    </row>
  </sheetData>
  <sheetProtection/>
  <mergeCells count="2">
    <mergeCell ref="A2:H2"/>
    <mergeCell ref="A1:K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5" sqref="C25"/>
    </sheetView>
  </sheetViews>
  <sheetFormatPr defaultColWidth="11.421875" defaultRowHeight="12.75"/>
  <sheetData>
    <row r="1" spans="1:8" ht="33.75" customHeight="1">
      <c r="A1" s="47" t="s">
        <v>145</v>
      </c>
      <c r="B1" s="47"/>
      <c r="C1" s="47"/>
      <c r="D1" s="47"/>
      <c r="E1" s="47"/>
      <c r="F1" s="47"/>
      <c r="G1" s="47"/>
      <c r="H1" s="47"/>
    </row>
    <row r="2" spans="1:8" s="6" customFormat="1" ht="20.25">
      <c r="A2" s="7" t="s">
        <v>146</v>
      </c>
      <c r="B2" s="7"/>
      <c r="C2" s="7"/>
      <c r="D2" s="7"/>
      <c r="E2" s="7"/>
      <c r="F2" s="7"/>
      <c r="G2" s="7"/>
      <c r="H2" s="7"/>
    </row>
    <row r="3" spans="1:8" ht="12.75">
      <c r="A3" s="8" t="s">
        <v>10</v>
      </c>
      <c r="B3" s="9" t="s">
        <v>0</v>
      </c>
      <c r="C3" s="9" t="s">
        <v>147</v>
      </c>
      <c r="D3" s="9" t="s">
        <v>2</v>
      </c>
      <c r="E3" s="9" t="s">
        <v>4</v>
      </c>
      <c r="F3" s="45" t="s">
        <v>148</v>
      </c>
      <c r="G3" s="40" t="s">
        <v>107</v>
      </c>
      <c r="H3" s="46" t="s">
        <v>7</v>
      </c>
    </row>
    <row r="4" spans="1:8" ht="14.25" customHeight="1">
      <c r="A4" s="4">
        <v>1</v>
      </c>
      <c r="B4" s="1">
        <v>40283</v>
      </c>
      <c r="C4" s="25" t="s">
        <v>155</v>
      </c>
      <c r="D4" s="25" t="s">
        <v>58</v>
      </c>
      <c r="F4">
        <v>250</v>
      </c>
      <c r="G4">
        <f>F4*0.05</f>
        <v>12.5</v>
      </c>
      <c r="H4">
        <f>F4+G4</f>
        <v>262.5</v>
      </c>
    </row>
    <row r="5" spans="1:8" ht="14.25" customHeight="1">
      <c r="A5" s="4">
        <v>2</v>
      </c>
      <c r="B5" s="1">
        <v>40309</v>
      </c>
      <c r="C5" s="25" t="s">
        <v>153</v>
      </c>
      <c r="D5" s="25" t="s">
        <v>59</v>
      </c>
      <c r="E5" s="3"/>
      <c r="F5">
        <v>450</v>
      </c>
      <c r="G5">
        <f aca="true" t="shared" si="0" ref="G5:G11">F5*0.05</f>
        <v>22.5</v>
      </c>
      <c r="H5">
        <f aca="true" t="shared" si="1" ref="H5:H11">F5+G5</f>
        <v>472.5</v>
      </c>
    </row>
    <row r="6" spans="1:8" ht="14.25" customHeight="1">
      <c r="A6" s="4">
        <v>3</v>
      </c>
      <c r="B6" s="1">
        <v>40330</v>
      </c>
      <c r="C6" s="25" t="s">
        <v>152</v>
      </c>
      <c r="D6" s="25" t="s">
        <v>60</v>
      </c>
      <c r="F6">
        <v>300</v>
      </c>
      <c r="G6">
        <f t="shared" si="0"/>
        <v>15</v>
      </c>
      <c r="H6">
        <f t="shared" si="1"/>
        <v>315</v>
      </c>
    </row>
    <row r="7" spans="1:8" ht="14.25" customHeight="1">
      <c r="A7" s="4">
        <v>4</v>
      </c>
      <c r="B7" s="1">
        <v>40349</v>
      </c>
      <c r="C7" s="25" t="s">
        <v>151</v>
      </c>
      <c r="D7" s="25" t="s">
        <v>61</v>
      </c>
      <c r="F7">
        <v>300</v>
      </c>
      <c r="G7">
        <f t="shared" si="0"/>
        <v>15</v>
      </c>
      <c r="H7">
        <f t="shared" si="1"/>
        <v>315</v>
      </c>
    </row>
    <row r="8" spans="1:8" ht="14.25" customHeight="1">
      <c r="A8" s="4">
        <v>5</v>
      </c>
      <c r="B8" s="1">
        <v>40371</v>
      </c>
      <c r="C8" s="25" t="s">
        <v>150</v>
      </c>
      <c r="D8" s="25" t="s">
        <v>62</v>
      </c>
      <c r="F8">
        <v>250</v>
      </c>
      <c r="G8">
        <f t="shared" si="0"/>
        <v>12.5</v>
      </c>
      <c r="H8">
        <f t="shared" si="1"/>
        <v>262.5</v>
      </c>
    </row>
    <row r="9" spans="1:8" ht="14.25" customHeight="1">
      <c r="A9" s="4">
        <v>36</v>
      </c>
      <c r="B9" s="1">
        <v>40380</v>
      </c>
      <c r="C9" s="25" t="s">
        <v>149</v>
      </c>
      <c r="D9" s="25" t="s">
        <v>63</v>
      </c>
      <c r="F9">
        <v>376</v>
      </c>
      <c r="G9">
        <f t="shared" si="0"/>
        <v>18.8</v>
      </c>
      <c r="H9">
        <f t="shared" si="1"/>
        <v>394.8</v>
      </c>
    </row>
    <row r="10" spans="1:8" ht="14.25" customHeight="1">
      <c r="A10" s="4">
        <v>37</v>
      </c>
      <c r="B10" s="1">
        <v>40393</v>
      </c>
      <c r="C10" s="25" t="s">
        <v>154</v>
      </c>
      <c r="D10" s="25" t="s">
        <v>64</v>
      </c>
      <c r="F10">
        <v>150</v>
      </c>
      <c r="G10">
        <f t="shared" si="0"/>
        <v>7.5</v>
      </c>
      <c r="H10">
        <f t="shared" si="1"/>
        <v>157.5</v>
      </c>
    </row>
    <row r="11" spans="1:8" ht="14.25" customHeight="1">
      <c r="A11" s="4">
        <v>38</v>
      </c>
      <c r="B11" s="1">
        <v>40412</v>
      </c>
      <c r="C11" s="25" t="s">
        <v>156</v>
      </c>
      <c r="D11" s="25" t="s">
        <v>65</v>
      </c>
      <c r="F11">
        <v>150</v>
      </c>
      <c r="G11">
        <f t="shared" si="0"/>
        <v>7.5</v>
      </c>
      <c r="H11">
        <f t="shared" si="1"/>
        <v>157.5</v>
      </c>
    </row>
    <row r="12" spans="1:4" ht="14.25" customHeight="1">
      <c r="A12" s="43" t="s">
        <v>140</v>
      </c>
      <c r="B12" s="1"/>
      <c r="C12" s="3"/>
      <c r="D12" s="25"/>
    </row>
    <row r="13" spans="1:4" ht="14.25" customHeight="1">
      <c r="A13" s="43" t="s">
        <v>140</v>
      </c>
      <c r="B13" s="1"/>
      <c r="C13" s="3"/>
      <c r="D13" s="25"/>
    </row>
    <row r="14" spans="1:4" ht="14.25" customHeight="1">
      <c r="A14" s="43" t="s">
        <v>140</v>
      </c>
      <c r="B14" s="1"/>
      <c r="C14" s="3"/>
      <c r="D14" s="25"/>
    </row>
    <row r="15" spans="1:4" ht="14.25" customHeight="1">
      <c r="A15" s="43" t="s">
        <v>140</v>
      </c>
      <c r="B15" s="1"/>
      <c r="C15" s="3"/>
      <c r="D15" s="25"/>
    </row>
    <row r="16" spans="2:8" ht="12.75">
      <c r="B16" s="1"/>
      <c r="E16" s="10" t="s">
        <v>11</v>
      </c>
      <c r="F16" s="11">
        <f>SUM(F4:F15)</f>
        <v>2226</v>
      </c>
      <c r="G16" s="11"/>
      <c r="H16" s="11">
        <f>SUM(H4:H15)</f>
        <v>2337.3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La Laguna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Correa</dc:creator>
  <cp:keywords/>
  <dc:description/>
  <cp:lastModifiedBy>alcorrea</cp:lastModifiedBy>
  <dcterms:created xsi:type="dcterms:W3CDTF">2009-12-25T21:15:50Z</dcterms:created>
  <dcterms:modified xsi:type="dcterms:W3CDTF">2011-02-13T19:36:33Z</dcterms:modified>
  <cp:category/>
  <cp:version/>
  <cp:contentType/>
  <cp:contentStatus/>
</cp:coreProperties>
</file>